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70" windowWidth="24915" windowHeight="11955"/>
  </bookViews>
  <sheets>
    <sheet name="priloha  192_A1-a2" sheetId="1" r:id="rId1"/>
  </sheets>
  <definedNames>
    <definedName name="_ftn1" localSheetId="0">'priloha  192_A1-a2'!#REF!</definedName>
    <definedName name="_ftn2" localSheetId="0">'priloha  192_A1-a2'!#REF!</definedName>
    <definedName name="_ftnref1" localSheetId="0">'priloha  192_A1-a2'!$B$5</definedName>
    <definedName name="_ftnref2" localSheetId="0">'priloha  192_A1-a2'!$A$18</definedName>
  </definedNames>
  <calcPr calcId="145621"/>
</workbook>
</file>

<file path=xl/calcChain.xml><?xml version="1.0" encoding="utf-8"?>
<calcChain xmlns="http://schemas.openxmlformats.org/spreadsheetml/2006/main">
  <c r="F50" i="1" l="1"/>
  <c r="E50" i="1"/>
  <c r="G50" i="1"/>
  <c r="J39" i="1"/>
  <c r="J40" i="1"/>
  <c r="J41" i="1"/>
  <c r="J42" i="1"/>
  <c r="J43" i="1"/>
  <c r="J44" i="1"/>
  <c r="J45" i="1"/>
  <c r="J46" i="1"/>
  <c r="J47" i="1"/>
  <c r="J48" i="1"/>
  <c r="J49" i="1"/>
  <c r="J50" i="1"/>
  <c r="G39" i="1"/>
  <c r="G40" i="1"/>
  <c r="G41" i="1"/>
  <c r="G42" i="1"/>
  <c r="G43" i="1"/>
  <c r="G44" i="1"/>
  <c r="G45" i="1"/>
  <c r="G46" i="1"/>
  <c r="G47" i="1"/>
  <c r="G48" i="1"/>
  <c r="G49" i="1"/>
  <c r="J23" i="1"/>
  <c r="J24" i="1"/>
  <c r="J25" i="1"/>
  <c r="J26" i="1"/>
  <c r="J27" i="1"/>
  <c r="J28" i="1"/>
  <c r="J29" i="1"/>
  <c r="J30" i="1"/>
  <c r="J31" i="1"/>
  <c r="J32" i="1"/>
  <c r="J33" i="1"/>
  <c r="J34" i="1"/>
  <c r="F34" i="1"/>
  <c r="G34" i="1" s="1"/>
  <c r="E34" i="1"/>
  <c r="G23" i="1"/>
  <c r="G24" i="1"/>
  <c r="G25" i="1"/>
  <c r="G26" i="1"/>
  <c r="G27" i="1"/>
  <c r="G28" i="1"/>
  <c r="G29" i="1"/>
  <c r="G30" i="1"/>
  <c r="G31" i="1"/>
  <c r="G32" i="1"/>
  <c r="G33" i="1"/>
  <c r="F18" i="1"/>
  <c r="G18" i="1" s="1"/>
  <c r="E18" i="1"/>
  <c r="G7" i="1"/>
  <c r="G8" i="1"/>
  <c r="G9" i="1"/>
  <c r="G10" i="1"/>
  <c r="G11" i="1"/>
  <c r="G12" i="1"/>
  <c r="G13" i="1"/>
  <c r="G14" i="1"/>
  <c r="G15" i="1"/>
  <c r="G16" i="1"/>
  <c r="G17" i="1"/>
  <c r="H18" i="1" l="1"/>
  <c r="I18" i="1"/>
  <c r="J18" i="1"/>
  <c r="J7" i="1"/>
  <c r="J8" i="1"/>
  <c r="J9" i="1"/>
  <c r="J10" i="1"/>
  <c r="J11" i="1"/>
  <c r="J12" i="1"/>
  <c r="J13" i="1"/>
  <c r="J14" i="1"/>
  <c r="J15" i="1"/>
  <c r="J16" i="1"/>
  <c r="J17" i="1"/>
  <c r="L49" i="1" l="1"/>
  <c r="K49" i="1"/>
  <c r="M49" i="1"/>
  <c r="L48" i="1"/>
  <c r="K48" i="1"/>
  <c r="M48" i="1"/>
  <c r="L47" i="1"/>
  <c r="K47" i="1"/>
  <c r="M47" i="1"/>
  <c r="L46" i="1"/>
  <c r="K46" i="1"/>
  <c r="M46" i="1"/>
  <c r="L45" i="1"/>
  <c r="K45" i="1"/>
  <c r="M45" i="1"/>
  <c r="L44" i="1"/>
  <c r="K44" i="1"/>
  <c r="M44" i="1"/>
  <c r="L43" i="1"/>
  <c r="K43" i="1"/>
  <c r="M43" i="1"/>
  <c r="L42" i="1"/>
  <c r="K42" i="1"/>
  <c r="M42" i="1"/>
  <c r="L41" i="1"/>
  <c r="K41" i="1"/>
  <c r="M41" i="1"/>
  <c r="L40" i="1"/>
  <c r="K40" i="1"/>
  <c r="M40" i="1"/>
  <c r="L39" i="1"/>
  <c r="K39" i="1"/>
  <c r="L33" i="1"/>
  <c r="K33" i="1"/>
  <c r="M33" i="1"/>
  <c r="L32" i="1"/>
  <c r="K32" i="1"/>
  <c r="M32" i="1"/>
  <c r="L31" i="1"/>
  <c r="K31" i="1"/>
  <c r="M31" i="1"/>
  <c r="L30" i="1"/>
  <c r="K30" i="1"/>
  <c r="M30" i="1"/>
  <c r="L29" i="1"/>
  <c r="K29" i="1"/>
  <c r="M29" i="1"/>
  <c r="L28" i="1"/>
  <c r="K28" i="1"/>
  <c r="M28" i="1"/>
  <c r="L27" i="1"/>
  <c r="K27" i="1"/>
  <c r="M27" i="1"/>
  <c r="L26" i="1"/>
  <c r="K26" i="1"/>
  <c r="M26" i="1"/>
  <c r="L25" i="1"/>
  <c r="K25" i="1"/>
  <c r="M25" i="1"/>
  <c r="L24" i="1"/>
  <c r="K24" i="1"/>
  <c r="M24" i="1"/>
  <c r="L23" i="1"/>
  <c r="K23" i="1"/>
  <c r="L17" i="1"/>
  <c r="K17" i="1"/>
  <c r="M17" i="1"/>
  <c r="L16" i="1"/>
  <c r="K16" i="1"/>
  <c r="M16" i="1"/>
  <c r="L15" i="1"/>
  <c r="K15" i="1"/>
  <c r="M15" i="1"/>
  <c r="L14" i="1"/>
  <c r="K14" i="1"/>
  <c r="M14" i="1"/>
  <c r="L13" i="1"/>
  <c r="K13" i="1"/>
  <c r="M13" i="1"/>
  <c r="L12" i="1"/>
  <c r="K12" i="1"/>
  <c r="M12" i="1"/>
  <c r="L11" i="1"/>
  <c r="K11" i="1"/>
  <c r="M11" i="1"/>
  <c r="L10" i="1"/>
  <c r="K10" i="1"/>
  <c r="M10" i="1"/>
  <c r="L9" i="1"/>
  <c r="K9" i="1"/>
  <c r="M9" i="1"/>
  <c r="L8" i="1"/>
  <c r="K8" i="1"/>
  <c r="M8" i="1"/>
  <c r="L7" i="1"/>
  <c r="K7" i="1"/>
  <c r="K50" i="1" l="1"/>
  <c r="K34" i="1"/>
  <c r="L34" i="1"/>
  <c r="K18" i="1"/>
  <c r="L18" i="1"/>
  <c r="L50" i="1"/>
  <c r="M23" i="1"/>
  <c r="M34" i="1" s="1"/>
  <c r="M39" i="1"/>
  <c r="M50" i="1" s="1"/>
  <c r="M7" i="1"/>
  <c r="M18" i="1" s="1"/>
</calcChain>
</file>

<file path=xl/sharedStrings.xml><?xml version="1.0" encoding="utf-8"?>
<sst xmlns="http://schemas.openxmlformats.org/spreadsheetml/2006/main" count="84" uniqueCount="33">
  <si>
    <t>Rozp. kap.</t>
  </si>
  <si>
    <t>Instit.</t>
  </si>
  <si>
    <t>Účelové</t>
  </si>
  <si>
    <t>Celkem</t>
  </si>
  <si>
    <t>AV ČR</t>
  </si>
  <si>
    <t>GA ČR</t>
  </si>
  <si>
    <t>MK</t>
  </si>
  <si>
    <t>MO</t>
  </si>
  <si>
    <t>MPO</t>
  </si>
  <si>
    <t>MŠMT</t>
  </si>
  <si>
    <t>MV</t>
  </si>
  <si>
    <t>MZ</t>
  </si>
  <si>
    <t>MZe</t>
  </si>
  <si>
    <t>TA ČR</t>
  </si>
  <si>
    <t>UV ČR</t>
  </si>
  <si>
    <t>2015  resort</t>
  </si>
  <si>
    <t>2016  resort</t>
  </si>
  <si>
    <t>schválený SR 2014</t>
  </si>
  <si>
    <t>2015   rozdíl (RVV-res.)</t>
  </si>
  <si>
    <t>2016  rozdíl (RVV-res.)</t>
  </si>
  <si>
    <t>2017  resort</t>
  </si>
  <si>
    <t>2017   rozdíl (RVV-res.)</t>
  </si>
  <si>
    <t>(v tis. Kč)</t>
  </si>
  <si>
    <t>(v Kč)</t>
  </si>
  <si>
    <t>rok 2014 dle zákona č. 475/2013 Sb.</t>
  </si>
  <si>
    <t>TA CR</t>
  </si>
  <si>
    <t>2015 druhý návrh RVV</t>
  </si>
  <si>
    <t>2016  druhý návrh RVV</t>
  </si>
  <si>
    <t>2017  druhý návrh  RVV</t>
  </si>
  <si>
    <t>Druhý návrh Rady vs. návrhy od poskytovatelů po jednáních o rozpočtu</t>
  </si>
  <si>
    <t>Srovnávací tabulka:</t>
  </si>
  <si>
    <t>Příloha</t>
  </si>
  <si>
    <t>292/A1-a2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</si>
</sst>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i/>
      <sz val="10"/>
      <name val="Arial"/>
      <family val="2"/>
      <charset val="238"/>
    </font>
    <font>
      <b/>
      <sz val="13"/>
      <name val="Times New Roman"/>
      <family val="1"/>
      <charset val="238"/>
    </font>
    <font>
      <sz val="13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18">
    <xf numFmtId="0" fontId="0" fillId="0" borderId="0" xfId="0"/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12" xfId="0" applyFont="1" applyBorder="1"/>
    <xf numFmtId="164" fontId="6" fillId="0" borderId="14" xfId="0" applyNumberFormat="1" applyFont="1" applyFill="1" applyBorder="1"/>
    <xf numFmtId="164" fontId="6" fillId="0" borderId="2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0" fontId="3" fillId="0" borderId="18" xfId="0" applyFont="1" applyBorder="1"/>
    <xf numFmtId="164" fontId="6" fillId="0" borderId="20" xfId="0" applyNumberFormat="1" applyFont="1" applyFill="1" applyBorder="1"/>
    <xf numFmtId="164" fontId="6" fillId="0" borderId="19" xfId="0" applyNumberFormat="1" applyFont="1" applyFill="1" applyBorder="1" applyAlignment="1">
      <alignment horizontal="right"/>
    </xf>
    <xf numFmtId="164" fontId="6" fillId="0" borderId="20" xfId="0" applyNumberFormat="1" applyFont="1" applyFill="1" applyBorder="1" applyAlignment="1">
      <alignment horizontal="right"/>
    </xf>
    <xf numFmtId="164" fontId="7" fillId="0" borderId="21" xfId="0" applyNumberFormat="1" applyFont="1" applyFill="1" applyBorder="1" applyAlignment="1">
      <alignment horizontal="right"/>
    </xf>
    <xf numFmtId="0" fontId="3" fillId="0" borderId="18" xfId="0" applyFont="1" applyFill="1" applyBorder="1"/>
    <xf numFmtId="0" fontId="3" fillId="0" borderId="24" xfId="0" applyFont="1" applyBorder="1"/>
    <xf numFmtId="164" fontId="6" fillId="0" borderId="10" xfId="0" applyNumberFormat="1" applyFont="1" applyFill="1" applyBorder="1"/>
    <xf numFmtId="0" fontId="7" fillId="2" borderId="27" xfId="0" applyFont="1" applyFill="1" applyBorder="1" applyAlignment="1">
      <alignment horizontal="left"/>
    </xf>
    <xf numFmtId="0" fontId="3" fillId="2" borderId="34" xfId="0" applyFont="1" applyFill="1" applyBorder="1" applyAlignment="1">
      <alignment horizontal="center"/>
    </xf>
    <xf numFmtId="0" fontId="8" fillId="0" borderId="1" xfId="0" applyFont="1" applyFill="1" applyBorder="1"/>
    <xf numFmtId="164" fontId="6" fillId="0" borderId="13" xfId="0" applyNumberFormat="1" applyFont="1" applyFill="1" applyBorder="1"/>
    <xf numFmtId="0" fontId="8" fillId="0" borderId="18" xfId="0" applyFont="1" applyFill="1" applyBorder="1"/>
    <xf numFmtId="164" fontId="6" fillId="0" borderId="19" xfId="0" applyNumberFormat="1" applyFont="1" applyFill="1" applyBorder="1"/>
    <xf numFmtId="0" fontId="0" fillId="0" borderId="0" xfId="0" applyFill="1"/>
    <xf numFmtId="0" fontId="9" fillId="0" borderId="0" xfId="0" applyFont="1" applyFill="1" applyBorder="1"/>
    <xf numFmtId="0" fontId="8" fillId="0" borderId="5" xfId="0" applyFont="1" applyFill="1" applyBorder="1"/>
    <xf numFmtId="164" fontId="6" fillId="0" borderId="9" xfId="0" applyNumberFormat="1" applyFont="1" applyFill="1" applyBorder="1"/>
    <xf numFmtId="164" fontId="7" fillId="0" borderId="28" xfId="0" applyNumberFormat="1" applyFont="1" applyFill="1" applyBorder="1"/>
    <xf numFmtId="164" fontId="7" fillId="0" borderId="38" xfId="0" applyNumberFormat="1" applyFont="1" applyFill="1" applyBorder="1"/>
    <xf numFmtId="164" fontId="7" fillId="0" borderId="27" xfId="0" applyNumberFormat="1" applyFont="1" applyFill="1" applyBorder="1"/>
    <xf numFmtId="164" fontId="6" fillId="0" borderId="6" xfId="0" applyNumberFormat="1" applyFont="1" applyFill="1" applyBorder="1"/>
    <xf numFmtId="164" fontId="6" fillId="0" borderId="7" xfId="0" applyNumberFormat="1" applyFont="1" applyFill="1" applyBorder="1"/>
    <xf numFmtId="164" fontId="7" fillId="0" borderId="40" xfId="0" applyNumberFormat="1" applyFont="1" applyFill="1" applyBorder="1"/>
    <xf numFmtId="164" fontId="6" fillId="0" borderId="21" xfId="0" applyNumberFormat="1" applyFont="1" applyFill="1" applyBorder="1" applyAlignment="1">
      <alignment horizontal="right"/>
    </xf>
    <xf numFmtId="164" fontId="7" fillId="0" borderId="27" xfId="0" applyNumberFormat="1" applyFont="1" applyFill="1" applyBorder="1" applyAlignment="1">
      <alignment horizontal="right"/>
    </xf>
    <xf numFmtId="164" fontId="7" fillId="0" borderId="40" xfId="0" applyNumberFormat="1" applyFont="1" applyFill="1" applyBorder="1" applyAlignment="1">
      <alignment horizontal="right"/>
    </xf>
    <xf numFmtId="3" fontId="10" fillId="2" borderId="41" xfId="0" applyNumberFormat="1" applyFont="1" applyFill="1" applyBorder="1" applyAlignment="1">
      <alignment horizontal="right"/>
    </xf>
    <xf numFmtId="3" fontId="10" fillId="2" borderId="3" xfId="0" applyNumberFormat="1" applyFont="1" applyFill="1" applyBorder="1" applyAlignment="1">
      <alignment horizontal="right"/>
    </xf>
    <xf numFmtId="3" fontId="11" fillId="2" borderId="33" xfId="0" applyNumberFormat="1" applyFont="1" applyFill="1" applyBorder="1"/>
    <xf numFmtId="3" fontId="10" fillId="2" borderId="22" xfId="0" applyNumberFormat="1" applyFont="1" applyFill="1" applyBorder="1" applyAlignment="1">
      <alignment horizontal="right"/>
    </xf>
    <xf numFmtId="3" fontId="10" fillId="2" borderId="20" xfId="0" applyNumberFormat="1" applyFont="1" applyFill="1" applyBorder="1" applyAlignment="1">
      <alignment horizontal="right"/>
    </xf>
    <xf numFmtId="3" fontId="11" fillId="2" borderId="23" xfId="0" applyNumberFormat="1" applyFont="1" applyFill="1" applyBorder="1"/>
    <xf numFmtId="0" fontId="11" fillId="2" borderId="20" xfId="0" applyFont="1" applyFill="1" applyBorder="1"/>
    <xf numFmtId="3" fontId="10" fillId="2" borderId="42" xfId="0" applyNumberFormat="1" applyFont="1" applyFill="1" applyBorder="1" applyAlignment="1">
      <alignment horizontal="right"/>
    </xf>
    <xf numFmtId="3" fontId="10" fillId="2" borderId="7" xfId="0" applyNumberFormat="1" applyFont="1" applyFill="1" applyBorder="1" applyAlignment="1">
      <alignment horizontal="right"/>
    </xf>
    <xf numFmtId="3" fontId="11" fillId="2" borderId="34" xfId="0" applyNumberFormat="1" applyFont="1" applyFill="1" applyBorder="1"/>
    <xf numFmtId="3" fontId="2" fillId="2" borderId="43" xfId="0" applyNumberFormat="1" applyFont="1" applyFill="1" applyBorder="1" applyAlignment="1">
      <alignment horizontal="right" vertical="center"/>
    </xf>
    <xf numFmtId="3" fontId="2" fillId="2" borderId="44" xfId="0" applyNumberFormat="1" applyFont="1" applyFill="1" applyBorder="1" applyAlignment="1">
      <alignment horizontal="right" vertical="center"/>
    </xf>
    <xf numFmtId="3" fontId="2" fillId="2" borderId="45" xfId="0" applyNumberFormat="1" applyFont="1" applyFill="1" applyBorder="1" applyAlignment="1">
      <alignment horizontal="right" vertical="center" wrapText="1"/>
    </xf>
    <xf numFmtId="0" fontId="12" fillId="0" borderId="46" xfId="0" applyFont="1" applyFill="1" applyBorder="1"/>
    <xf numFmtId="0" fontId="13" fillId="0" borderId="0" xfId="0" applyFont="1"/>
    <xf numFmtId="0" fontId="13" fillId="0" borderId="0" xfId="0" applyFont="1" applyAlignment="1">
      <alignment horizontal="right"/>
    </xf>
    <xf numFmtId="3" fontId="6" fillId="0" borderId="2" xfId="0" applyNumberFormat="1" applyFont="1" applyFill="1" applyBorder="1" applyAlignment="1">
      <alignment horizontal="right" wrapText="1"/>
    </xf>
    <xf numFmtId="3" fontId="6" fillId="0" borderId="3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>
      <alignment horizontal="right" wrapText="1"/>
    </xf>
    <xf numFmtId="3" fontId="6" fillId="0" borderId="19" xfId="0" applyNumberFormat="1" applyFont="1" applyFill="1" applyBorder="1" applyAlignment="1">
      <alignment horizontal="right" wrapText="1"/>
    </xf>
    <xf numFmtId="3" fontId="6" fillId="0" borderId="20" xfId="0" applyNumberFormat="1" applyFont="1" applyFill="1" applyBorder="1" applyAlignment="1">
      <alignment horizontal="right" wrapText="1"/>
    </xf>
    <xf numFmtId="3" fontId="7" fillId="0" borderId="21" xfId="0" applyNumberFormat="1" applyFont="1" applyFill="1" applyBorder="1" applyAlignment="1">
      <alignment horizontal="right" wrapText="1"/>
    </xf>
    <xf numFmtId="3" fontId="6" fillId="0" borderId="9" xfId="0" applyNumberFormat="1" applyFont="1" applyFill="1" applyBorder="1" applyAlignment="1">
      <alignment horizontal="right" wrapText="1"/>
    </xf>
    <xf numFmtId="3" fontId="6" fillId="0" borderId="10" xfId="0" applyNumberFormat="1" applyFont="1" applyFill="1" applyBorder="1" applyAlignment="1">
      <alignment horizontal="right" wrapText="1"/>
    </xf>
    <xf numFmtId="3" fontId="7" fillId="0" borderId="11" xfId="0" applyNumberFormat="1" applyFont="1" applyFill="1" applyBorder="1" applyAlignment="1">
      <alignment horizontal="right" wrapText="1"/>
    </xf>
    <xf numFmtId="3" fontId="7" fillId="0" borderId="28" xfId="0" applyNumberFormat="1" applyFont="1" applyFill="1" applyBorder="1" applyAlignment="1">
      <alignment horizontal="right" wrapText="1"/>
    </xf>
    <xf numFmtId="3" fontId="7" fillId="0" borderId="29" xfId="0" applyNumberFormat="1" applyFont="1" applyFill="1" applyBorder="1" applyAlignment="1">
      <alignment horizontal="right" wrapText="1"/>
    </xf>
    <xf numFmtId="3" fontId="7" fillId="0" borderId="30" xfId="0" applyNumberFormat="1" applyFont="1" applyFill="1" applyBorder="1" applyAlignment="1">
      <alignment horizontal="right" wrapText="1"/>
    </xf>
    <xf numFmtId="3" fontId="6" fillId="0" borderId="13" xfId="0" applyNumberFormat="1" applyFont="1" applyFill="1" applyBorder="1"/>
    <xf numFmtId="3" fontId="6" fillId="0" borderId="14" xfId="0" applyNumberFormat="1" applyFont="1" applyFill="1" applyBorder="1"/>
    <xf numFmtId="3" fontId="7" fillId="0" borderId="17" xfId="0" applyNumberFormat="1" applyFont="1" applyFill="1" applyBorder="1"/>
    <xf numFmtId="3" fontId="6" fillId="0" borderId="19" xfId="0" applyNumberFormat="1" applyFont="1" applyFill="1" applyBorder="1"/>
    <xf numFmtId="3" fontId="6" fillId="0" borderId="20" xfId="0" applyNumberFormat="1" applyFont="1" applyFill="1" applyBorder="1"/>
    <xf numFmtId="3" fontId="7" fillId="0" borderId="23" xfId="0" applyNumberFormat="1" applyFont="1" applyFill="1" applyBorder="1"/>
    <xf numFmtId="3" fontId="6" fillId="0" borderId="9" xfId="0" applyNumberFormat="1" applyFont="1" applyFill="1" applyBorder="1"/>
    <xf numFmtId="3" fontId="6" fillId="0" borderId="10" xfId="0" applyNumberFormat="1" applyFont="1" applyFill="1" applyBorder="1"/>
    <xf numFmtId="3" fontId="7" fillId="0" borderId="26" xfId="0" applyNumberFormat="1" applyFont="1" applyFill="1" applyBorder="1"/>
    <xf numFmtId="3" fontId="7" fillId="0" borderId="28" xfId="0" applyNumberFormat="1" applyFont="1" applyFill="1" applyBorder="1"/>
    <xf numFmtId="3" fontId="7" fillId="0" borderId="29" xfId="0" applyNumberFormat="1" applyFont="1" applyFill="1" applyBorder="1"/>
    <xf numFmtId="3" fontId="7" fillId="0" borderId="30" xfId="0" applyNumberFormat="1" applyFont="1" applyFill="1" applyBorder="1"/>
    <xf numFmtId="3" fontId="7" fillId="0" borderId="15" xfId="0" applyNumberFormat="1" applyFont="1" applyFill="1" applyBorder="1"/>
    <xf numFmtId="3" fontId="7" fillId="0" borderId="21" xfId="0" applyNumberFormat="1" applyFont="1" applyFill="1" applyBorder="1"/>
    <xf numFmtId="3" fontId="7" fillId="0" borderId="11" xfId="0" applyNumberFormat="1" applyFont="1" applyFill="1" applyBorder="1"/>
    <xf numFmtId="3" fontId="6" fillId="0" borderId="16" xfId="0" applyNumberFormat="1" applyFont="1" applyFill="1" applyBorder="1"/>
    <xf numFmtId="3" fontId="6" fillId="0" borderId="22" xfId="0" applyNumberFormat="1" applyFont="1" applyFill="1" applyBorder="1"/>
    <xf numFmtId="3" fontId="6" fillId="0" borderId="25" xfId="0" applyNumberFormat="1" applyFont="1" applyFill="1" applyBorder="1"/>
    <xf numFmtId="3" fontId="7" fillId="0" borderId="31" xfId="0" applyNumberFormat="1" applyFont="1" applyFill="1" applyBorder="1"/>
    <xf numFmtId="3" fontId="7" fillId="0" borderId="32" xfId="0" applyNumberFormat="1" applyFont="1" applyFill="1" applyBorder="1"/>
    <xf numFmtId="3" fontId="6" fillId="0" borderId="35" xfId="0" applyNumberFormat="1" applyFont="1" applyFill="1" applyBorder="1"/>
    <xf numFmtId="3" fontId="6" fillId="0" borderId="36" xfId="0" applyNumberFormat="1" applyFont="1" applyFill="1" applyBorder="1"/>
    <xf numFmtId="3" fontId="7" fillId="0" borderId="37" xfId="0" applyNumberFormat="1" applyFont="1" applyFill="1" applyBorder="1"/>
    <xf numFmtId="3" fontId="7" fillId="0" borderId="38" xfId="0" applyNumberFormat="1" applyFont="1" applyFill="1" applyBorder="1"/>
    <xf numFmtId="3" fontId="7" fillId="0" borderId="27" xfId="0" applyNumberFormat="1" applyFont="1" applyFill="1" applyBorder="1"/>
    <xf numFmtId="3" fontId="7" fillId="0" borderId="39" xfId="0" applyNumberFormat="1" applyFont="1" applyFill="1" applyBorder="1"/>
    <xf numFmtId="3" fontId="6" fillId="0" borderId="6" xfId="0" applyNumberFormat="1" applyFont="1" applyFill="1" applyBorder="1"/>
    <xf numFmtId="3" fontId="6" fillId="0" borderId="7" xfId="0" applyNumberFormat="1" applyFont="1" applyFill="1" applyBorder="1"/>
    <xf numFmtId="3" fontId="7" fillId="0" borderId="8" xfId="0" applyNumberFormat="1" applyFont="1" applyFill="1" applyBorder="1"/>
    <xf numFmtId="0" fontId="14" fillId="0" borderId="0" xfId="0" applyFont="1"/>
    <xf numFmtId="0" fontId="15" fillId="0" borderId="0" xfId="0" applyFont="1"/>
    <xf numFmtId="164" fontId="6" fillId="0" borderId="6" xfId="0" applyNumberFormat="1" applyFont="1" applyFill="1" applyBorder="1" applyAlignment="1">
      <alignment horizontal="right"/>
    </xf>
    <xf numFmtId="164" fontId="6" fillId="0" borderId="7" xfId="0" applyNumberFormat="1" applyFont="1" applyFill="1" applyBorder="1" applyAlignment="1">
      <alignment horizontal="right"/>
    </xf>
    <xf numFmtId="164" fontId="7" fillId="0" borderId="8" xfId="0" applyNumberFormat="1" applyFont="1" applyFill="1" applyBorder="1" applyAlignment="1">
      <alignment horizontal="right"/>
    </xf>
    <xf numFmtId="164" fontId="7" fillId="0" borderId="15" xfId="0" applyNumberFormat="1" applyFont="1" applyFill="1" applyBorder="1"/>
    <xf numFmtId="164" fontId="7" fillId="0" borderId="21" xfId="0" applyNumberFormat="1" applyFont="1" applyFill="1" applyBorder="1"/>
    <xf numFmtId="164" fontId="7" fillId="0" borderId="11" xfId="0" applyNumberFormat="1" applyFont="1" applyFill="1" applyBorder="1"/>
    <xf numFmtId="164" fontId="7" fillId="0" borderId="8" xfId="0" applyNumberFormat="1" applyFont="1" applyFill="1" applyBorder="1"/>
    <xf numFmtId="3" fontId="0" fillId="0" borderId="0" xfId="0" applyNumberFormat="1"/>
    <xf numFmtId="0" fontId="2" fillId="0" borderId="0" xfId="0" applyFont="1" applyAlignment="1"/>
    <xf numFmtId="0" fontId="17" fillId="0" borderId="0" xfId="0" applyFont="1"/>
    <xf numFmtId="0" fontId="16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4" fillId="2" borderId="33" xfId="0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1"/>
  <sheetViews>
    <sheetView tabSelected="1" zoomScale="120" zoomScaleNormal="120" workbookViewId="0">
      <selection activeCell="C27" sqref="C27"/>
    </sheetView>
  </sheetViews>
  <sheetFormatPr defaultRowHeight="12.75" x14ac:dyDescent="0.2"/>
  <cols>
    <col min="1" max="1" width="9.140625" customWidth="1"/>
    <col min="2" max="4" width="16.140625" bestFit="1" customWidth="1"/>
    <col min="5" max="10" width="12.5703125" bestFit="1" customWidth="1"/>
    <col min="11" max="12" width="12" bestFit="1" customWidth="1"/>
    <col min="13" max="13" width="11.85546875" bestFit="1" customWidth="1"/>
  </cols>
  <sheetData>
    <row r="1" spans="1:14" ht="30.75" customHeight="1" x14ac:dyDescent="0.25">
      <c r="L1" t="s">
        <v>31</v>
      </c>
      <c r="M1" s="99" t="s">
        <v>32</v>
      </c>
      <c r="N1" s="100"/>
    </row>
    <row r="2" spans="1:14" ht="22.5" customHeight="1" x14ac:dyDescent="0.3">
      <c r="A2" s="111" t="s">
        <v>30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4" ht="15.75" x14ac:dyDescent="0.25">
      <c r="A3" s="109" t="s">
        <v>29</v>
      </c>
      <c r="B3" s="109"/>
      <c r="C3" s="109"/>
      <c r="D3" s="109"/>
      <c r="E3" s="110"/>
      <c r="F3" s="110"/>
    </row>
    <row r="4" spans="1:14" ht="13.5" thickBot="1" x14ac:dyDescent="0.25">
      <c r="D4" s="57" t="s">
        <v>23</v>
      </c>
      <c r="M4" s="57" t="s">
        <v>22</v>
      </c>
    </row>
    <row r="5" spans="1:14" ht="15.75" x14ac:dyDescent="0.25">
      <c r="A5" s="115" t="s">
        <v>0</v>
      </c>
      <c r="B5" s="112" t="s">
        <v>17</v>
      </c>
      <c r="C5" s="113"/>
      <c r="D5" s="114"/>
      <c r="E5" s="112" t="s">
        <v>26</v>
      </c>
      <c r="F5" s="113"/>
      <c r="G5" s="114"/>
      <c r="H5" s="112" t="s">
        <v>15</v>
      </c>
      <c r="I5" s="113"/>
      <c r="J5" s="117"/>
      <c r="K5" s="112" t="s">
        <v>18</v>
      </c>
      <c r="L5" s="113"/>
      <c r="M5" s="114"/>
    </row>
    <row r="6" spans="1:14" ht="15" thickBot="1" x14ac:dyDescent="0.25">
      <c r="A6" s="116"/>
      <c r="B6" s="1" t="s">
        <v>1</v>
      </c>
      <c r="C6" s="2" t="s">
        <v>2</v>
      </c>
      <c r="D6" s="3" t="s">
        <v>3</v>
      </c>
      <c r="E6" s="4" t="s">
        <v>1</v>
      </c>
      <c r="F6" s="5" t="s">
        <v>2</v>
      </c>
      <c r="G6" s="6" t="s">
        <v>3</v>
      </c>
      <c r="H6" s="7" t="s">
        <v>1</v>
      </c>
      <c r="I6" s="8" t="s">
        <v>2</v>
      </c>
      <c r="J6" s="24" t="s">
        <v>3</v>
      </c>
      <c r="K6" s="7" t="s">
        <v>1</v>
      </c>
      <c r="L6" s="8" t="s">
        <v>2</v>
      </c>
      <c r="M6" s="9" t="s">
        <v>3</v>
      </c>
    </row>
    <row r="7" spans="1:14" ht="15.75" x14ac:dyDescent="0.25">
      <c r="A7" s="10" t="s">
        <v>4</v>
      </c>
      <c r="B7" s="42">
        <v>4452257359</v>
      </c>
      <c r="C7" s="43">
        <v>0</v>
      </c>
      <c r="D7" s="44">
        <v>4452257359</v>
      </c>
      <c r="E7" s="58">
        <v>4461331</v>
      </c>
      <c r="F7" s="59">
        <v>0</v>
      </c>
      <c r="G7" s="60">
        <f t="shared" ref="G7:G18" si="0">E7+F7</f>
        <v>4461331</v>
      </c>
      <c r="H7" s="85">
        <v>4677599</v>
      </c>
      <c r="I7" s="71">
        <v>0</v>
      </c>
      <c r="J7" s="72">
        <f t="shared" ref="J7:J18" si="1">H7+I7</f>
        <v>4677599</v>
      </c>
      <c r="K7" s="12">
        <f t="shared" ref="K7:M17" si="2">E7-H7</f>
        <v>-216268</v>
      </c>
      <c r="L7" s="13">
        <f t="shared" si="2"/>
        <v>0</v>
      </c>
      <c r="M7" s="14">
        <f t="shared" si="2"/>
        <v>-216268</v>
      </c>
    </row>
    <row r="8" spans="1:14" ht="15.75" x14ac:dyDescent="0.25">
      <c r="A8" s="15" t="s">
        <v>5</v>
      </c>
      <c r="B8" s="45">
        <v>107576000</v>
      </c>
      <c r="C8" s="46">
        <v>3356971000</v>
      </c>
      <c r="D8" s="47">
        <v>3464547000</v>
      </c>
      <c r="E8" s="61">
        <v>114687</v>
      </c>
      <c r="F8" s="62">
        <v>3708792</v>
      </c>
      <c r="G8" s="63">
        <f t="shared" si="0"/>
        <v>3823479</v>
      </c>
      <c r="H8" s="86">
        <v>114687</v>
      </c>
      <c r="I8" s="74">
        <v>3708792</v>
      </c>
      <c r="J8" s="75">
        <f t="shared" si="1"/>
        <v>3823479</v>
      </c>
      <c r="K8" s="17">
        <f t="shared" si="2"/>
        <v>0</v>
      </c>
      <c r="L8" s="18">
        <f t="shared" si="2"/>
        <v>0</v>
      </c>
      <c r="M8" s="19">
        <f t="shared" si="2"/>
        <v>0</v>
      </c>
    </row>
    <row r="9" spans="1:14" ht="15.75" x14ac:dyDescent="0.25">
      <c r="A9" s="15" t="s">
        <v>6</v>
      </c>
      <c r="B9" s="45">
        <v>74901000</v>
      </c>
      <c r="C9" s="46">
        <v>406079000</v>
      </c>
      <c r="D9" s="47">
        <v>480980000</v>
      </c>
      <c r="E9" s="61">
        <v>74955</v>
      </c>
      <c r="F9" s="62">
        <v>374342</v>
      </c>
      <c r="G9" s="63">
        <f t="shared" si="0"/>
        <v>449297</v>
      </c>
      <c r="H9" s="86">
        <v>74955</v>
      </c>
      <c r="I9" s="74">
        <v>374342</v>
      </c>
      <c r="J9" s="75">
        <f t="shared" si="1"/>
        <v>449297</v>
      </c>
      <c r="K9" s="17">
        <f t="shared" si="2"/>
        <v>0</v>
      </c>
      <c r="L9" s="18">
        <f t="shared" si="2"/>
        <v>0</v>
      </c>
      <c r="M9" s="19">
        <f t="shared" si="2"/>
        <v>0</v>
      </c>
    </row>
    <row r="10" spans="1:14" ht="15.75" x14ac:dyDescent="0.25">
      <c r="A10" s="20" t="s">
        <v>7</v>
      </c>
      <c r="B10" s="45">
        <v>89977000</v>
      </c>
      <c r="C10" s="46">
        <v>323000000</v>
      </c>
      <c r="D10" s="47">
        <v>412977000</v>
      </c>
      <c r="E10" s="61">
        <v>90035</v>
      </c>
      <c r="F10" s="62">
        <v>333000</v>
      </c>
      <c r="G10" s="63">
        <f t="shared" si="0"/>
        <v>423035</v>
      </c>
      <c r="H10" s="86">
        <v>90035</v>
      </c>
      <c r="I10" s="74">
        <v>333000</v>
      </c>
      <c r="J10" s="75">
        <f t="shared" si="1"/>
        <v>423035</v>
      </c>
      <c r="K10" s="17">
        <f t="shared" si="2"/>
        <v>0</v>
      </c>
      <c r="L10" s="18">
        <f t="shared" si="2"/>
        <v>0</v>
      </c>
      <c r="M10" s="19">
        <f t="shared" si="2"/>
        <v>0</v>
      </c>
    </row>
    <row r="11" spans="1:14" ht="15.75" x14ac:dyDescent="0.25">
      <c r="A11" s="15" t="s">
        <v>8</v>
      </c>
      <c r="B11" s="45">
        <v>507434000</v>
      </c>
      <c r="C11" s="46">
        <v>1057226000</v>
      </c>
      <c r="D11" s="47">
        <v>1564660000</v>
      </c>
      <c r="E11" s="61">
        <v>977434</v>
      </c>
      <c r="F11" s="62">
        <v>370000</v>
      </c>
      <c r="G11" s="63">
        <f t="shared" si="0"/>
        <v>1347434</v>
      </c>
      <c r="H11" s="86">
        <v>977434</v>
      </c>
      <c r="I11" s="74">
        <v>370000</v>
      </c>
      <c r="J11" s="75">
        <f t="shared" si="1"/>
        <v>1347434</v>
      </c>
      <c r="K11" s="17">
        <f t="shared" si="2"/>
        <v>0</v>
      </c>
      <c r="L11" s="18">
        <f t="shared" si="2"/>
        <v>0</v>
      </c>
      <c r="M11" s="19">
        <f t="shared" si="2"/>
        <v>0</v>
      </c>
    </row>
    <row r="12" spans="1:14" ht="15.75" x14ac:dyDescent="0.25">
      <c r="A12" s="20" t="s">
        <v>9</v>
      </c>
      <c r="B12" s="45">
        <v>6683172100</v>
      </c>
      <c r="C12" s="46">
        <v>3849343000</v>
      </c>
      <c r="D12" s="47">
        <v>10532515100</v>
      </c>
      <c r="E12" s="61">
        <v>7038964</v>
      </c>
      <c r="F12" s="62">
        <v>5767429</v>
      </c>
      <c r="G12" s="63">
        <f t="shared" si="0"/>
        <v>12806393</v>
      </c>
      <c r="H12" s="86">
        <v>7449633</v>
      </c>
      <c r="I12" s="74">
        <v>5567429</v>
      </c>
      <c r="J12" s="75">
        <f t="shared" si="1"/>
        <v>13017062</v>
      </c>
      <c r="K12" s="17">
        <f t="shared" si="2"/>
        <v>-410669</v>
      </c>
      <c r="L12" s="18">
        <f t="shared" si="2"/>
        <v>200000</v>
      </c>
      <c r="M12" s="19">
        <f t="shared" si="2"/>
        <v>-210669</v>
      </c>
    </row>
    <row r="13" spans="1:14" ht="15.75" x14ac:dyDescent="0.25">
      <c r="A13" s="15" t="s">
        <v>10</v>
      </c>
      <c r="B13" s="45">
        <v>59930000</v>
      </c>
      <c r="C13" s="46">
        <v>570000000</v>
      </c>
      <c r="D13" s="47">
        <v>629930000</v>
      </c>
      <c r="E13" s="61">
        <v>59930</v>
      </c>
      <c r="F13" s="62">
        <v>417604</v>
      </c>
      <c r="G13" s="63">
        <f t="shared" si="0"/>
        <v>477534</v>
      </c>
      <c r="H13" s="86">
        <v>59930</v>
      </c>
      <c r="I13" s="74">
        <v>500000</v>
      </c>
      <c r="J13" s="75">
        <f t="shared" si="1"/>
        <v>559930</v>
      </c>
      <c r="K13" s="17">
        <f t="shared" si="2"/>
        <v>0</v>
      </c>
      <c r="L13" s="18">
        <f t="shared" si="2"/>
        <v>-82396</v>
      </c>
      <c r="M13" s="19">
        <f t="shared" si="2"/>
        <v>-82396</v>
      </c>
    </row>
    <row r="14" spans="1:14" ht="15.75" x14ac:dyDescent="0.25">
      <c r="A14" s="15" t="s">
        <v>11</v>
      </c>
      <c r="B14" s="45">
        <v>427744000</v>
      </c>
      <c r="C14" s="46">
        <v>900000000</v>
      </c>
      <c r="D14" s="47">
        <v>1327744000</v>
      </c>
      <c r="E14" s="61">
        <v>427744</v>
      </c>
      <c r="F14" s="62">
        <v>1050000</v>
      </c>
      <c r="G14" s="63">
        <f t="shared" si="0"/>
        <v>1477744</v>
      </c>
      <c r="H14" s="86">
        <v>471309</v>
      </c>
      <c r="I14" s="74">
        <v>1050000</v>
      </c>
      <c r="J14" s="75">
        <f t="shared" si="1"/>
        <v>1521309</v>
      </c>
      <c r="K14" s="17">
        <f t="shared" si="2"/>
        <v>-43565</v>
      </c>
      <c r="L14" s="18">
        <f t="shared" si="2"/>
        <v>0</v>
      </c>
      <c r="M14" s="19">
        <f t="shared" si="2"/>
        <v>-43565</v>
      </c>
    </row>
    <row r="15" spans="1:14" ht="15.75" x14ac:dyDescent="0.25">
      <c r="A15" s="15" t="s">
        <v>12</v>
      </c>
      <c r="B15" s="45">
        <v>395652000</v>
      </c>
      <c r="C15" s="46">
        <v>378552000</v>
      </c>
      <c r="D15" s="47">
        <v>774204000</v>
      </c>
      <c r="E15" s="61">
        <v>395652</v>
      </c>
      <c r="F15" s="62">
        <v>424000</v>
      </c>
      <c r="G15" s="63">
        <f t="shared" si="0"/>
        <v>819652</v>
      </c>
      <c r="H15" s="86">
        <v>395652</v>
      </c>
      <c r="I15" s="74">
        <v>424000</v>
      </c>
      <c r="J15" s="75">
        <f t="shared" si="1"/>
        <v>819652</v>
      </c>
      <c r="K15" s="17">
        <f t="shared" si="2"/>
        <v>0</v>
      </c>
      <c r="L15" s="18">
        <f t="shared" si="2"/>
        <v>0</v>
      </c>
      <c r="M15" s="19">
        <f t="shared" si="2"/>
        <v>0</v>
      </c>
    </row>
    <row r="16" spans="1:14" ht="15.75" x14ac:dyDescent="0.25">
      <c r="A16" s="15" t="s">
        <v>14</v>
      </c>
      <c r="B16" s="45">
        <v>33000000</v>
      </c>
      <c r="C16" s="48">
        <v>0</v>
      </c>
      <c r="D16" s="47">
        <v>33000000</v>
      </c>
      <c r="E16" s="61">
        <v>39374</v>
      </c>
      <c r="F16" s="62">
        <v>0</v>
      </c>
      <c r="G16" s="63">
        <f t="shared" si="0"/>
        <v>39374</v>
      </c>
      <c r="H16" s="86">
        <v>39374</v>
      </c>
      <c r="I16" s="74">
        <v>0</v>
      </c>
      <c r="J16" s="75">
        <f t="shared" si="1"/>
        <v>39374</v>
      </c>
      <c r="K16" s="17">
        <f t="shared" si="2"/>
        <v>0</v>
      </c>
      <c r="L16" s="18">
        <f t="shared" si="2"/>
        <v>0</v>
      </c>
      <c r="M16" s="39">
        <f t="shared" si="2"/>
        <v>0</v>
      </c>
    </row>
    <row r="17" spans="1:13" ht="16.5" thickBot="1" x14ac:dyDescent="0.3">
      <c r="A17" s="21" t="s">
        <v>13</v>
      </c>
      <c r="B17" s="49">
        <v>98077761</v>
      </c>
      <c r="C17" s="50">
        <v>2864414000</v>
      </c>
      <c r="D17" s="51">
        <v>2962491761</v>
      </c>
      <c r="E17" s="64">
        <v>102001</v>
      </c>
      <c r="F17" s="65">
        <v>3455711</v>
      </c>
      <c r="G17" s="66">
        <f t="shared" si="0"/>
        <v>3557712</v>
      </c>
      <c r="H17" s="87">
        <v>116410</v>
      </c>
      <c r="I17" s="77">
        <v>3755211</v>
      </c>
      <c r="J17" s="78">
        <f t="shared" si="1"/>
        <v>3871621</v>
      </c>
      <c r="K17" s="101">
        <f>E17-H17</f>
        <v>-14409</v>
      </c>
      <c r="L17" s="102">
        <f>F17-I17</f>
        <v>-299500</v>
      </c>
      <c r="M17" s="103">
        <f t="shared" si="2"/>
        <v>-313909</v>
      </c>
    </row>
    <row r="18" spans="1:13" ht="16.5" thickBot="1" x14ac:dyDescent="0.25">
      <c r="A18" s="23" t="s">
        <v>3</v>
      </c>
      <c r="B18" s="52">
        <v>12929721220</v>
      </c>
      <c r="C18" s="53">
        <v>13705585000</v>
      </c>
      <c r="D18" s="54">
        <v>26635306220</v>
      </c>
      <c r="E18" s="67">
        <f>SUM(E7:E17)</f>
        <v>13782107</v>
      </c>
      <c r="F18" s="68">
        <f>SUM(F7:F17)</f>
        <v>15900878</v>
      </c>
      <c r="G18" s="69">
        <f t="shared" si="0"/>
        <v>29682985</v>
      </c>
      <c r="H18" s="88">
        <f t="shared" ref="H18:I18" si="3">SUM(H7:H17)</f>
        <v>14467018</v>
      </c>
      <c r="I18" s="80">
        <f t="shared" si="3"/>
        <v>16082774</v>
      </c>
      <c r="J18" s="89">
        <f t="shared" si="1"/>
        <v>30549792</v>
      </c>
      <c r="K18" s="40">
        <f t="shared" ref="K18:M18" si="4">K7+K8+K9+K10+K11+K12+K13+K14+K15+K16+K17</f>
        <v>-684911</v>
      </c>
      <c r="L18" s="40">
        <f t="shared" si="4"/>
        <v>-181896</v>
      </c>
      <c r="M18" s="41">
        <f t="shared" si="4"/>
        <v>-866807</v>
      </c>
    </row>
    <row r="19" spans="1:13" ht="15" x14ac:dyDescent="0.25">
      <c r="A19" s="55" t="s">
        <v>24</v>
      </c>
      <c r="B19" s="56"/>
      <c r="C19" s="56"/>
    </row>
    <row r="20" spans="1:13" ht="13.5" thickBot="1" x14ac:dyDescent="0.25">
      <c r="M20" s="57" t="s">
        <v>22</v>
      </c>
    </row>
    <row r="21" spans="1:13" ht="15.75" x14ac:dyDescent="0.25">
      <c r="E21" s="112" t="s">
        <v>27</v>
      </c>
      <c r="F21" s="113"/>
      <c r="G21" s="117"/>
      <c r="H21" s="112" t="s">
        <v>16</v>
      </c>
      <c r="I21" s="113"/>
      <c r="J21" s="117"/>
      <c r="K21" s="112" t="s">
        <v>19</v>
      </c>
      <c r="L21" s="113"/>
      <c r="M21" s="114"/>
    </row>
    <row r="22" spans="1:13" ht="15" thickBot="1" x14ac:dyDescent="0.25">
      <c r="E22" s="7" t="s">
        <v>1</v>
      </c>
      <c r="F22" s="8" t="s">
        <v>2</v>
      </c>
      <c r="G22" s="24" t="s">
        <v>3</v>
      </c>
      <c r="H22" s="7" t="s">
        <v>1</v>
      </c>
      <c r="I22" s="8" t="s">
        <v>2</v>
      </c>
      <c r="J22" s="24" t="s">
        <v>3</v>
      </c>
      <c r="K22" s="7" t="s">
        <v>1</v>
      </c>
      <c r="L22" s="8" t="s">
        <v>2</v>
      </c>
      <c r="M22" s="9" t="s">
        <v>3</v>
      </c>
    </row>
    <row r="23" spans="1:13" ht="15" x14ac:dyDescent="0.25">
      <c r="D23" s="25" t="s">
        <v>4</v>
      </c>
      <c r="E23" s="70">
        <v>4461331</v>
      </c>
      <c r="F23" s="71">
        <v>0</v>
      </c>
      <c r="G23" s="72">
        <f t="shared" ref="G23:G34" si="5">E23+F23</f>
        <v>4461331</v>
      </c>
      <c r="H23" s="70">
        <v>4990000</v>
      </c>
      <c r="I23" s="71">
        <v>0</v>
      </c>
      <c r="J23" s="72">
        <f t="shared" ref="J23:J34" si="6">H23+I23</f>
        <v>4990000</v>
      </c>
      <c r="K23" s="26">
        <f t="shared" ref="K23:M33" si="7">E23-H23</f>
        <v>-528669</v>
      </c>
      <c r="L23" s="11">
        <f t="shared" si="7"/>
        <v>0</v>
      </c>
      <c r="M23" s="104">
        <f t="shared" si="7"/>
        <v>-528669</v>
      </c>
    </row>
    <row r="24" spans="1:13" ht="15" x14ac:dyDescent="0.25">
      <c r="D24" s="27" t="s">
        <v>5</v>
      </c>
      <c r="E24" s="73">
        <v>114687</v>
      </c>
      <c r="F24" s="74">
        <v>3813792</v>
      </c>
      <c r="G24" s="75">
        <f t="shared" si="5"/>
        <v>3928479</v>
      </c>
      <c r="H24" s="70">
        <v>114687</v>
      </c>
      <c r="I24" s="71">
        <v>3813792</v>
      </c>
      <c r="J24" s="72">
        <f t="shared" si="6"/>
        <v>3928479</v>
      </c>
      <c r="K24" s="28">
        <f t="shared" si="7"/>
        <v>0</v>
      </c>
      <c r="L24" s="16">
        <f t="shared" si="7"/>
        <v>0</v>
      </c>
      <c r="M24" s="105">
        <f t="shared" si="7"/>
        <v>0</v>
      </c>
    </row>
    <row r="25" spans="1:13" ht="15" x14ac:dyDescent="0.25">
      <c r="D25" s="27" t="s">
        <v>6</v>
      </c>
      <c r="E25" s="73">
        <v>74901</v>
      </c>
      <c r="F25" s="74">
        <v>425000</v>
      </c>
      <c r="G25" s="75">
        <f t="shared" si="5"/>
        <v>499901</v>
      </c>
      <c r="H25" s="70">
        <v>74901</v>
      </c>
      <c r="I25" s="71">
        <v>425000</v>
      </c>
      <c r="J25" s="72">
        <f t="shared" si="6"/>
        <v>499901</v>
      </c>
      <c r="K25" s="28">
        <f t="shared" si="7"/>
        <v>0</v>
      </c>
      <c r="L25" s="16">
        <f t="shared" si="7"/>
        <v>0</v>
      </c>
      <c r="M25" s="105">
        <f t="shared" si="7"/>
        <v>0</v>
      </c>
    </row>
    <row r="26" spans="1:13" ht="15" x14ac:dyDescent="0.25">
      <c r="D26" s="27" t="s">
        <v>7</v>
      </c>
      <c r="E26" s="73">
        <v>89977</v>
      </c>
      <c r="F26" s="74">
        <v>333000</v>
      </c>
      <c r="G26" s="75">
        <f t="shared" si="5"/>
        <v>422977</v>
      </c>
      <c r="H26" s="70">
        <v>89977</v>
      </c>
      <c r="I26" s="71">
        <v>333000</v>
      </c>
      <c r="J26" s="72">
        <f t="shared" si="6"/>
        <v>422977</v>
      </c>
      <c r="K26" s="28">
        <f t="shared" si="7"/>
        <v>0</v>
      </c>
      <c r="L26" s="16">
        <f t="shared" si="7"/>
        <v>0</v>
      </c>
      <c r="M26" s="105">
        <f t="shared" si="7"/>
        <v>0</v>
      </c>
    </row>
    <row r="27" spans="1:13" ht="15" x14ac:dyDescent="0.25">
      <c r="D27" s="27" t="s">
        <v>8</v>
      </c>
      <c r="E27" s="73">
        <v>664008</v>
      </c>
      <c r="F27" s="74">
        <v>19572</v>
      </c>
      <c r="G27" s="75">
        <f t="shared" si="5"/>
        <v>683580</v>
      </c>
      <c r="H27" s="70">
        <v>664008</v>
      </c>
      <c r="I27" s="71">
        <v>19572</v>
      </c>
      <c r="J27" s="72">
        <f t="shared" si="6"/>
        <v>683580</v>
      </c>
      <c r="K27" s="28">
        <f t="shared" si="7"/>
        <v>0</v>
      </c>
      <c r="L27" s="16">
        <f t="shared" si="7"/>
        <v>0</v>
      </c>
      <c r="M27" s="105">
        <f t="shared" si="7"/>
        <v>0</v>
      </c>
    </row>
    <row r="28" spans="1:13" ht="15" x14ac:dyDescent="0.25">
      <c r="A28" s="29"/>
      <c r="B28" s="29"/>
      <c r="C28" s="29"/>
      <c r="D28" s="27" t="s">
        <v>9</v>
      </c>
      <c r="E28" s="73">
        <v>7338722</v>
      </c>
      <c r="F28" s="74">
        <v>6488354</v>
      </c>
      <c r="G28" s="75">
        <f t="shared" si="5"/>
        <v>13827076</v>
      </c>
      <c r="H28" s="70">
        <v>7370837</v>
      </c>
      <c r="I28" s="71">
        <v>6488354</v>
      </c>
      <c r="J28" s="72">
        <f t="shared" si="6"/>
        <v>13859191</v>
      </c>
      <c r="K28" s="28">
        <f t="shared" si="7"/>
        <v>-32115</v>
      </c>
      <c r="L28" s="16">
        <f t="shared" si="7"/>
        <v>0</v>
      </c>
      <c r="M28" s="105">
        <f t="shared" si="7"/>
        <v>-32115</v>
      </c>
    </row>
    <row r="29" spans="1:13" ht="15.75" x14ac:dyDescent="0.25">
      <c r="A29" s="30"/>
      <c r="B29" s="30"/>
      <c r="C29" s="30"/>
      <c r="D29" s="27" t="s">
        <v>10</v>
      </c>
      <c r="E29" s="73">
        <v>59930</v>
      </c>
      <c r="F29" s="74">
        <v>244469</v>
      </c>
      <c r="G29" s="75">
        <f t="shared" si="5"/>
        <v>304399</v>
      </c>
      <c r="H29" s="70">
        <v>59930</v>
      </c>
      <c r="I29" s="71">
        <v>510000</v>
      </c>
      <c r="J29" s="72">
        <f t="shared" si="6"/>
        <v>569930</v>
      </c>
      <c r="K29" s="28">
        <f t="shared" si="7"/>
        <v>0</v>
      </c>
      <c r="L29" s="16">
        <f t="shared" si="7"/>
        <v>-265531</v>
      </c>
      <c r="M29" s="105">
        <f t="shared" si="7"/>
        <v>-265531</v>
      </c>
    </row>
    <row r="30" spans="1:13" ht="15.75" x14ac:dyDescent="0.25">
      <c r="A30" s="30"/>
      <c r="B30" s="30"/>
      <c r="C30" s="30"/>
      <c r="D30" s="27" t="s">
        <v>11</v>
      </c>
      <c r="E30" s="73">
        <v>427744</v>
      </c>
      <c r="F30" s="74">
        <v>750000</v>
      </c>
      <c r="G30" s="75">
        <f t="shared" si="5"/>
        <v>1177744</v>
      </c>
      <c r="H30" s="70">
        <v>496309</v>
      </c>
      <c r="I30" s="71">
        <v>1050000</v>
      </c>
      <c r="J30" s="72">
        <f t="shared" si="6"/>
        <v>1546309</v>
      </c>
      <c r="K30" s="28">
        <f t="shared" si="7"/>
        <v>-68565</v>
      </c>
      <c r="L30" s="16">
        <f t="shared" si="7"/>
        <v>-300000</v>
      </c>
      <c r="M30" s="105">
        <f t="shared" si="7"/>
        <v>-368565</v>
      </c>
    </row>
    <row r="31" spans="1:13" ht="15.75" x14ac:dyDescent="0.25">
      <c r="A31" s="30"/>
      <c r="B31" s="30"/>
      <c r="C31" s="30"/>
      <c r="D31" s="27" t="s">
        <v>12</v>
      </c>
      <c r="E31" s="73">
        <v>395653</v>
      </c>
      <c r="F31" s="74">
        <v>444000</v>
      </c>
      <c r="G31" s="75">
        <f t="shared" si="5"/>
        <v>839653</v>
      </c>
      <c r="H31" s="70">
        <v>395653</v>
      </c>
      <c r="I31" s="71">
        <v>464000</v>
      </c>
      <c r="J31" s="72">
        <f t="shared" si="6"/>
        <v>859653</v>
      </c>
      <c r="K31" s="28">
        <f t="shared" si="7"/>
        <v>0</v>
      </c>
      <c r="L31" s="16">
        <f t="shared" si="7"/>
        <v>-20000</v>
      </c>
      <c r="M31" s="105">
        <f t="shared" si="7"/>
        <v>-20000</v>
      </c>
    </row>
    <row r="32" spans="1:13" ht="15" x14ac:dyDescent="0.25">
      <c r="D32" s="27" t="s">
        <v>14</v>
      </c>
      <c r="E32" s="73">
        <v>39431</v>
      </c>
      <c r="F32" s="74">
        <v>0</v>
      </c>
      <c r="G32" s="75">
        <f t="shared" si="5"/>
        <v>39431</v>
      </c>
      <c r="H32" s="70">
        <v>39431</v>
      </c>
      <c r="I32" s="71">
        <v>0</v>
      </c>
      <c r="J32" s="72">
        <f t="shared" si="6"/>
        <v>39431</v>
      </c>
      <c r="K32" s="28">
        <f t="shared" si="7"/>
        <v>0</v>
      </c>
      <c r="L32" s="16">
        <f t="shared" si="7"/>
        <v>0</v>
      </c>
      <c r="M32" s="105">
        <f t="shared" si="7"/>
        <v>0</v>
      </c>
    </row>
    <row r="33" spans="1:13" ht="15.75" thickBot="1" x14ac:dyDescent="0.3">
      <c r="D33" s="31" t="s">
        <v>25</v>
      </c>
      <c r="E33" s="76">
        <v>102001</v>
      </c>
      <c r="F33" s="77">
        <v>4331192</v>
      </c>
      <c r="G33" s="78">
        <f t="shared" si="5"/>
        <v>4433193</v>
      </c>
      <c r="H33" s="90">
        <v>119332</v>
      </c>
      <c r="I33" s="91">
        <v>4419692</v>
      </c>
      <c r="J33" s="92">
        <f t="shared" si="6"/>
        <v>4539024</v>
      </c>
      <c r="K33" s="32">
        <f t="shared" si="7"/>
        <v>-17331</v>
      </c>
      <c r="L33" s="22">
        <f t="shared" si="7"/>
        <v>-88500</v>
      </c>
      <c r="M33" s="106">
        <f t="shared" si="7"/>
        <v>-105831</v>
      </c>
    </row>
    <row r="34" spans="1:13" ht="15" thickBot="1" x14ac:dyDescent="0.25">
      <c r="E34" s="79">
        <f>SUM(E23:E33)</f>
        <v>13768385</v>
      </c>
      <c r="F34" s="80">
        <f>SUM(F23:F33)</f>
        <v>16849379</v>
      </c>
      <c r="G34" s="81">
        <f t="shared" si="5"/>
        <v>30617764</v>
      </c>
      <c r="H34" s="93">
        <v>14415065</v>
      </c>
      <c r="I34" s="94">
        <v>17527821</v>
      </c>
      <c r="J34" s="95">
        <f t="shared" si="6"/>
        <v>31942886</v>
      </c>
      <c r="K34" s="33">
        <f t="shared" ref="K34:M34" si="8">K23+K24+K25+K26+K27+K28+K29+K30+K31+K32+K33</f>
        <v>-646680</v>
      </c>
      <c r="L34" s="33">
        <f t="shared" si="8"/>
        <v>-674031</v>
      </c>
      <c r="M34" s="35">
        <f t="shared" si="8"/>
        <v>-1320711</v>
      </c>
    </row>
    <row r="36" spans="1:13" ht="13.5" thickBot="1" x14ac:dyDescent="0.25">
      <c r="M36" s="57" t="s">
        <v>22</v>
      </c>
    </row>
    <row r="37" spans="1:13" ht="15.75" x14ac:dyDescent="0.25">
      <c r="E37" s="112" t="s">
        <v>28</v>
      </c>
      <c r="F37" s="113"/>
      <c r="G37" s="114"/>
      <c r="H37" s="112" t="s">
        <v>20</v>
      </c>
      <c r="I37" s="113"/>
      <c r="J37" s="114"/>
      <c r="K37" s="112" t="s">
        <v>21</v>
      </c>
      <c r="L37" s="113"/>
      <c r="M37" s="114"/>
    </row>
    <row r="38" spans="1:13" ht="15" thickBot="1" x14ac:dyDescent="0.25">
      <c r="E38" s="7" t="s">
        <v>1</v>
      </c>
      <c r="F38" s="8" t="s">
        <v>2</v>
      </c>
      <c r="G38" s="9" t="s">
        <v>3</v>
      </c>
      <c r="H38" s="7" t="s">
        <v>1</v>
      </c>
      <c r="I38" s="8" t="s">
        <v>2</v>
      </c>
      <c r="J38" s="9" t="s">
        <v>3</v>
      </c>
      <c r="K38" s="7" t="s">
        <v>1</v>
      </c>
      <c r="L38" s="8" t="s">
        <v>2</v>
      </c>
      <c r="M38" s="9" t="s">
        <v>3</v>
      </c>
    </row>
    <row r="39" spans="1:13" ht="15" x14ac:dyDescent="0.25">
      <c r="D39" s="25" t="s">
        <v>4</v>
      </c>
      <c r="E39" s="70">
        <v>4461331</v>
      </c>
      <c r="F39" s="71">
        <v>0</v>
      </c>
      <c r="G39" s="82">
        <f t="shared" ref="G39:G49" si="9">E39+F39</f>
        <v>4461331</v>
      </c>
      <c r="H39" s="70">
        <v>5239500</v>
      </c>
      <c r="I39" s="71">
        <v>0</v>
      </c>
      <c r="J39" s="82">
        <f t="shared" ref="J39:J50" si="10">H39+I39</f>
        <v>5239500</v>
      </c>
      <c r="K39" s="26">
        <f t="shared" ref="K39:M40" si="11">E39-H39</f>
        <v>-778169</v>
      </c>
      <c r="L39" s="11">
        <f t="shared" si="11"/>
        <v>0</v>
      </c>
      <c r="M39" s="104">
        <f t="shared" si="11"/>
        <v>-778169</v>
      </c>
    </row>
    <row r="40" spans="1:13" ht="15" x14ac:dyDescent="0.25">
      <c r="D40" s="27" t="s">
        <v>5</v>
      </c>
      <c r="E40" s="73">
        <v>114687</v>
      </c>
      <c r="F40" s="74">
        <v>3918792</v>
      </c>
      <c r="G40" s="83">
        <f t="shared" si="9"/>
        <v>4033479</v>
      </c>
      <c r="H40" s="73">
        <v>114687</v>
      </c>
      <c r="I40" s="74">
        <v>3918792</v>
      </c>
      <c r="J40" s="83">
        <f t="shared" si="10"/>
        <v>4033479</v>
      </c>
      <c r="K40" s="28">
        <f t="shared" si="11"/>
        <v>0</v>
      </c>
      <c r="L40" s="16">
        <f t="shared" si="11"/>
        <v>0</v>
      </c>
      <c r="M40" s="105">
        <f t="shared" si="11"/>
        <v>0</v>
      </c>
    </row>
    <row r="41" spans="1:13" ht="15" x14ac:dyDescent="0.25">
      <c r="D41" s="27" t="s">
        <v>6</v>
      </c>
      <c r="E41" s="73">
        <v>74901</v>
      </c>
      <c r="F41" s="74">
        <v>425000</v>
      </c>
      <c r="G41" s="83">
        <f t="shared" si="9"/>
        <v>499901</v>
      </c>
      <c r="H41" s="73">
        <v>74901</v>
      </c>
      <c r="I41" s="74">
        <v>425000</v>
      </c>
      <c r="J41" s="83">
        <f t="shared" si="10"/>
        <v>499901</v>
      </c>
      <c r="K41" s="28">
        <f>E41-H41</f>
        <v>0</v>
      </c>
      <c r="L41" s="16">
        <f>F41-I41</f>
        <v>0</v>
      </c>
      <c r="M41" s="105">
        <f>G41-J41</f>
        <v>0</v>
      </c>
    </row>
    <row r="42" spans="1:13" ht="15" x14ac:dyDescent="0.25">
      <c r="D42" s="27" t="s">
        <v>7</v>
      </c>
      <c r="E42" s="73">
        <v>89977</v>
      </c>
      <c r="F42" s="74">
        <v>350000</v>
      </c>
      <c r="G42" s="83">
        <f t="shared" si="9"/>
        <v>439977</v>
      </c>
      <c r="H42" s="73">
        <v>89977</v>
      </c>
      <c r="I42" s="74">
        <v>350000</v>
      </c>
      <c r="J42" s="83">
        <f t="shared" si="10"/>
        <v>439977</v>
      </c>
      <c r="K42" s="28">
        <f t="shared" ref="K42:M49" si="12">E42-H42</f>
        <v>0</v>
      </c>
      <c r="L42" s="16">
        <f>F42-I42</f>
        <v>0</v>
      </c>
      <c r="M42" s="105">
        <f>G42-J42</f>
        <v>0</v>
      </c>
    </row>
    <row r="43" spans="1:13" ht="15" x14ac:dyDescent="0.25">
      <c r="D43" s="27" t="s">
        <v>8</v>
      </c>
      <c r="E43" s="73">
        <v>856374</v>
      </c>
      <c r="F43" s="74">
        <v>0</v>
      </c>
      <c r="G43" s="83">
        <f t="shared" si="9"/>
        <v>856374</v>
      </c>
      <c r="H43" s="73">
        <v>856374</v>
      </c>
      <c r="I43" s="74">
        <v>0</v>
      </c>
      <c r="J43" s="83">
        <f t="shared" si="10"/>
        <v>856374</v>
      </c>
      <c r="K43" s="28">
        <f t="shared" si="12"/>
        <v>0</v>
      </c>
      <c r="L43" s="16">
        <f t="shared" si="12"/>
        <v>0</v>
      </c>
      <c r="M43" s="105">
        <f t="shared" si="12"/>
        <v>0</v>
      </c>
    </row>
    <row r="44" spans="1:13" ht="15" x14ac:dyDescent="0.25">
      <c r="A44" s="29"/>
      <c r="B44" s="29"/>
      <c r="C44" s="29"/>
      <c r="D44" s="27" t="s">
        <v>9</v>
      </c>
      <c r="E44" s="73">
        <v>8338722</v>
      </c>
      <c r="F44" s="74">
        <v>6488354</v>
      </c>
      <c r="G44" s="83">
        <f t="shared" si="9"/>
        <v>14827076</v>
      </c>
      <c r="H44" s="73">
        <v>8370250</v>
      </c>
      <c r="I44" s="74">
        <v>6692609</v>
      </c>
      <c r="J44" s="83">
        <f t="shared" si="10"/>
        <v>15062859</v>
      </c>
      <c r="K44" s="28">
        <f t="shared" si="12"/>
        <v>-31528</v>
      </c>
      <c r="L44" s="16">
        <f t="shared" si="12"/>
        <v>-204255</v>
      </c>
      <c r="M44" s="105">
        <f t="shared" si="12"/>
        <v>-235783</v>
      </c>
    </row>
    <row r="45" spans="1:13" ht="15" x14ac:dyDescent="0.25">
      <c r="D45" s="27" t="s">
        <v>10</v>
      </c>
      <c r="E45" s="73">
        <v>59930</v>
      </c>
      <c r="F45" s="74">
        <v>320372</v>
      </c>
      <c r="G45" s="83">
        <f t="shared" si="9"/>
        <v>380302</v>
      </c>
      <c r="H45" s="73">
        <v>59930</v>
      </c>
      <c r="I45" s="74">
        <v>550000</v>
      </c>
      <c r="J45" s="83">
        <f t="shared" si="10"/>
        <v>609930</v>
      </c>
      <c r="K45" s="28">
        <f t="shared" si="12"/>
        <v>0</v>
      </c>
      <c r="L45" s="16">
        <f t="shared" si="12"/>
        <v>-229628</v>
      </c>
      <c r="M45" s="105">
        <f t="shared" si="12"/>
        <v>-229628</v>
      </c>
    </row>
    <row r="46" spans="1:13" ht="15" x14ac:dyDescent="0.25">
      <c r="D46" s="27" t="s">
        <v>11</v>
      </c>
      <c r="E46" s="73">
        <v>427744</v>
      </c>
      <c r="F46" s="74">
        <v>950000</v>
      </c>
      <c r="G46" s="83">
        <f t="shared" si="9"/>
        <v>1377744</v>
      </c>
      <c r="H46" s="73">
        <v>521309</v>
      </c>
      <c r="I46" s="74">
        <v>1050000</v>
      </c>
      <c r="J46" s="83">
        <f t="shared" si="10"/>
        <v>1571309</v>
      </c>
      <c r="K46" s="28">
        <f t="shared" si="12"/>
        <v>-93565</v>
      </c>
      <c r="L46" s="16">
        <f t="shared" si="12"/>
        <v>-100000</v>
      </c>
      <c r="M46" s="105">
        <f t="shared" si="12"/>
        <v>-193565</v>
      </c>
    </row>
    <row r="47" spans="1:13" ht="15" x14ac:dyDescent="0.25">
      <c r="D47" s="27" t="s">
        <v>12</v>
      </c>
      <c r="E47" s="73">
        <v>395653</v>
      </c>
      <c r="F47" s="74">
        <v>420000</v>
      </c>
      <c r="G47" s="83">
        <f t="shared" si="9"/>
        <v>815653</v>
      </c>
      <c r="H47" s="73">
        <v>395653</v>
      </c>
      <c r="I47" s="74">
        <v>550000</v>
      </c>
      <c r="J47" s="83">
        <f t="shared" si="10"/>
        <v>945653</v>
      </c>
      <c r="K47" s="28">
        <f t="shared" si="12"/>
        <v>0</v>
      </c>
      <c r="L47" s="16">
        <f t="shared" si="12"/>
        <v>-130000</v>
      </c>
      <c r="M47" s="105">
        <f t="shared" si="12"/>
        <v>-130000</v>
      </c>
    </row>
    <row r="48" spans="1:13" ht="15" x14ac:dyDescent="0.25">
      <c r="D48" s="27" t="s">
        <v>14</v>
      </c>
      <c r="E48" s="73">
        <v>39431</v>
      </c>
      <c r="F48" s="74">
        <v>0</v>
      </c>
      <c r="G48" s="83">
        <f t="shared" si="9"/>
        <v>39431</v>
      </c>
      <c r="H48" s="73">
        <v>39431</v>
      </c>
      <c r="I48" s="74">
        <v>0</v>
      </c>
      <c r="J48" s="83">
        <f t="shared" si="10"/>
        <v>39431</v>
      </c>
      <c r="K48" s="28">
        <f t="shared" si="12"/>
        <v>0</v>
      </c>
      <c r="L48" s="16">
        <f t="shared" si="12"/>
        <v>0</v>
      </c>
      <c r="M48" s="105">
        <f t="shared" si="12"/>
        <v>0</v>
      </c>
    </row>
    <row r="49" spans="4:13" ht="15.75" thickBot="1" x14ac:dyDescent="0.3">
      <c r="D49" s="31" t="s">
        <v>25</v>
      </c>
      <c r="E49" s="76">
        <v>102001</v>
      </c>
      <c r="F49" s="77">
        <v>3911500</v>
      </c>
      <c r="G49" s="84">
        <f t="shared" si="9"/>
        <v>4013501</v>
      </c>
      <c r="H49" s="96">
        <v>119332</v>
      </c>
      <c r="I49" s="97">
        <v>4184500</v>
      </c>
      <c r="J49" s="98">
        <f t="shared" si="10"/>
        <v>4303832</v>
      </c>
      <c r="K49" s="36">
        <f t="shared" si="12"/>
        <v>-17331</v>
      </c>
      <c r="L49" s="37">
        <f t="shared" si="12"/>
        <v>-273000</v>
      </c>
      <c r="M49" s="107">
        <f t="shared" si="12"/>
        <v>-290331</v>
      </c>
    </row>
    <row r="50" spans="4:13" ht="15" thickBot="1" x14ac:dyDescent="0.25">
      <c r="E50" s="79">
        <f>SUM(E39:E49)</f>
        <v>14960751</v>
      </c>
      <c r="F50" s="80">
        <f>SUM(F39:F49)</f>
        <v>16784018</v>
      </c>
      <c r="G50" s="81">
        <f>SUM(G39:G49)</f>
        <v>31744769</v>
      </c>
      <c r="H50" s="93">
        <v>15881344</v>
      </c>
      <c r="I50" s="94">
        <v>17725312</v>
      </c>
      <c r="J50" s="95">
        <f t="shared" si="10"/>
        <v>33606656</v>
      </c>
      <c r="K50" s="34">
        <f t="shared" ref="K50:M50" si="13">K39+K40+K41+K42+K43+K44+K45+K46+K47+K48+K49</f>
        <v>-920593</v>
      </c>
      <c r="L50" s="35">
        <f t="shared" si="13"/>
        <v>-936883</v>
      </c>
      <c r="M50" s="38">
        <f t="shared" si="13"/>
        <v>-1857476</v>
      </c>
    </row>
    <row r="51" spans="4:13" x14ac:dyDescent="0.2">
      <c r="G51" s="108"/>
    </row>
  </sheetData>
  <mergeCells count="12">
    <mergeCell ref="A2:L2"/>
    <mergeCell ref="E37:G37"/>
    <mergeCell ref="H37:J37"/>
    <mergeCell ref="K37:M37"/>
    <mergeCell ref="A5:A6"/>
    <mergeCell ref="B5:D5"/>
    <mergeCell ref="E5:G5"/>
    <mergeCell ref="H5:J5"/>
    <mergeCell ref="K5:M5"/>
    <mergeCell ref="E21:G21"/>
    <mergeCell ref="H21:J21"/>
    <mergeCell ref="K21:M21"/>
  </mergeCells>
  <pageMargins left="0.78740157499999996" right="0.78740157499999996" top="0.984251969" bottom="0.984251969" header="0.4921259845" footer="0.4921259845"/>
  <pageSetup paperSize="8" scale="92" orientation="landscape" r:id="rId1"/>
  <headerFooter alignWithMargins="0">
    <oddFooter>&amp;LKorbelová Dagmar&amp;CStránka 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priloha  192_A1-a2</vt:lpstr>
      <vt:lpstr>'priloha  192_A1-a2'!_ftnref1</vt:lpstr>
      <vt:lpstr>'priloha  192_A1-a2'!_ftnref2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Korbelová Dagmar</dc:creator>
  <cp:lastModifiedBy>Korbelová Dagmar</cp:lastModifiedBy>
  <cp:lastPrinted>2014-03-13T13:30:27Z</cp:lastPrinted>
  <dcterms:created xsi:type="dcterms:W3CDTF">2013-02-18T09:26:53Z</dcterms:created>
  <dcterms:modified xsi:type="dcterms:W3CDTF">2014-03-19T07:54:28Z</dcterms:modified>
</cp:coreProperties>
</file>